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2 сессия\Реш. № Об исполнении местного бюджета за 2023 год\"/>
    </mc:Choice>
  </mc:AlternateContent>
  <xr:revisionPtr revIDLastSave="0" documentId="8_{51FC3F3E-8570-495D-B717-15B6CFDAEDE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calcPr calcId="191029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1" i="1" l="1"/>
  <c r="G60" i="1"/>
  <c r="F59" i="1"/>
  <c r="G59" i="1" s="1"/>
  <c r="E59" i="1"/>
  <c r="D59" i="1"/>
  <c r="G58" i="1"/>
  <c r="G57" i="1"/>
  <c r="F57" i="1"/>
  <c r="E57" i="1"/>
  <c r="D57" i="1"/>
  <c r="G56" i="1"/>
  <c r="G55" i="1"/>
  <c r="D55" i="1"/>
  <c r="G54" i="1"/>
  <c r="G53" i="1"/>
  <c r="D53" i="1"/>
  <c r="F52" i="1"/>
  <c r="G52" i="1" s="1"/>
  <c r="E52" i="1"/>
  <c r="D52" i="1"/>
  <c r="G51" i="1"/>
  <c r="G50" i="1"/>
  <c r="G49" i="1"/>
  <c r="G48" i="1"/>
  <c r="F47" i="1"/>
  <c r="G47" i="1" s="1"/>
  <c r="E47" i="1"/>
  <c r="D47" i="1"/>
  <c r="G46" i="1"/>
  <c r="F45" i="1"/>
  <c r="G45" i="1" s="1"/>
  <c r="E45" i="1"/>
  <c r="D45" i="1"/>
  <c r="G44" i="1"/>
  <c r="D44" i="1"/>
  <c r="D42" i="1" s="1"/>
  <c r="G43" i="1"/>
  <c r="F42" i="1"/>
  <c r="G42" i="1" s="1"/>
  <c r="E42" i="1"/>
  <c r="G41" i="1"/>
  <c r="D41" i="1"/>
  <c r="G40" i="1"/>
  <c r="G39" i="1"/>
  <c r="G38" i="1"/>
  <c r="G37" i="1"/>
  <c r="D37" i="1"/>
  <c r="D35" i="1" s="1"/>
  <c r="G36" i="1"/>
  <c r="D36" i="1"/>
  <c r="F35" i="1"/>
  <c r="G35" i="1" s="1"/>
  <c r="E35" i="1"/>
  <c r="G34" i="1"/>
  <c r="G33" i="1"/>
  <c r="G32" i="1"/>
  <c r="F32" i="1"/>
  <c r="E32" i="1"/>
  <c r="D32" i="1"/>
  <c r="G31" i="1"/>
  <c r="G30" i="1"/>
  <c r="G29" i="1"/>
  <c r="G28" i="1"/>
  <c r="G27" i="1"/>
  <c r="F26" i="1"/>
  <c r="G26" i="1" s="1"/>
  <c r="E26" i="1"/>
  <c r="D26" i="1"/>
  <c r="G25" i="1"/>
  <c r="D25" i="1"/>
  <c r="G24" i="1"/>
  <c r="G23" i="1"/>
  <c r="F22" i="1"/>
  <c r="G22" i="1" s="1"/>
  <c r="E22" i="1"/>
  <c r="E10" i="1" s="1"/>
  <c r="D22" i="1"/>
  <c r="G21" i="1"/>
  <c r="F20" i="1"/>
  <c r="G20" i="1" s="1"/>
  <c r="E20" i="1"/>
  <c r="D20" i="1"/>
  <c r="G19" i="1"/>
  <c r="D19" i="1"/>
  <c r="D12" i="1" s="1"/>
  <c r="G18" i="1"/>
  <c r="G17" i="1"/>
  <c r="G16" i="1"/>
  <c r="G15" i="1"/>
  <c r="G14" i="1"/>
  <c r="G13" i="1"/>
  <c r="F12" i="1"/>
  <c r="F10" i="1" s="1"/>
  <c r="E12" i="1"/>
  <c r="G10" i="1" l="1"/>
  <c r="D10" i="1"/>
  <c r="G12" i="1"/>
</calcChain>
</file>

<file path=xl/sharedStrings.xml><?xml version="1.0" encoding="utf-8"?>
<sst xmlns="http://schemas.openxmlformats.org/spreadsheetml/2006/main" count="150" uniqueCount="81">
  <si>
    <t>ПРИЛОЖЕНИЕ  № 2</t>
  </si>
  <si>
    <t>к решению Совета муниципального</t>
  </si>
  <si>
    <t>образования Северский район</t>
  </si>
  <si>
    <t>От _______________________№ ___</t>
  </si>
  <si>
    <t>Распределение бюджетных ассигнований по разделам и подразделам</t>
  </si>
  <si>
    <t>классификации расходов бюджетов на 2023 год</t>
  </si>
  <si>
    <t>тыс.рублей</t>
  </si>
  <si>
    <t>Наименование</t>
  </si>
  <si>
    <t>РЗ</t>
  </si>
  <si>
    <t>ПР</t>
  </si>
  <si>
    <t>Бюджет,  утвержденный решением Совета МО Северский район от 22.12.2022 №296 (в редакции от 21.12.2023 №420)</t>
  </si>
  <si>
    <t>Уточненная бюджетная роспись на 2023 год</t>
  </si>
  <si>
    <t>Исполнено за 2023 год</t>
  </si>
  <si>
    <t>Процент исполнения к уточненной бюджетной росписи на 2023 год</t>
  </si>
  <si>
    <t>ВСЕГО</t>
  </si>
  <si>
    <t>в том числе</t>
  </si>
  <si>
    <t>Общегосударственные вопросы</t>
  </si>
  <si>
    <t>01</t>
  </si>
  <si>
    <t>00</t>
  </si>
  <si>
    <t xml:space="preserve">Функционирование высшего должностного лица муниципального образования </t>
  </si>
  <si>
    <t>02</t>
  </si>
  <si>
    <t>Функционирование законодательных (представительных) органов государственной власти и местного самоуправления</t>
  </si>
  <si>
    <t>03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</si>
  <si>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</si>
  <si>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</si>
  <si>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</si>
  <si>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</si>
  <si>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</si>
  <si>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</si>
  <si>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</si>
  <si>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</si>
  <si>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</si>
  <si>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</si>
  <si>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</si>
  <si>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</si>
  <si>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</si>
  <si>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</si>
  <si>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</si>
  <si>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</si>
  <si>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</si>
  <si>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</si>
  <si>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</si>
  <si>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</si>
  <si>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</si>
  <si>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</si>
  <si>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</si>
  <si>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 xml:space="preserve">Жилищно - коммунальное хозяйство </t>
  </si>
  <si>
    <t>Коммунальное хозяйство</t>
  </si>
  <si>
    <t>Благоустройство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</si>
  <si>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</si>
  <si>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</si>
  <si>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</si>
  <si>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</si>
  <si>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</si>
  <si>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</si>
  <si>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</si>
  <si>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</si>
  <si>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</si>
  <si>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</si>
  <si>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 xml:space="preserve">Другие вопросы в области культуры, кинематографии 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</si>
  <si>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</si>
  <si>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</si>
  <si>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</si>
  <si>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</si>
  <si>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</si>
  <si>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</si>
  <si>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</si>
  <si>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</si>
  <si>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</si>
  <si>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</si>
  <si>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</si>
  <si>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11</t>
  </si>
  <si>
    <t>Другие вопросы в области физической культуры и спорта</t>
  </si>
  <si>
    <t xml:space="preserve">Обслуживание государственного и муниципального долга </t>
  </si>
  <si>
    <t>Обслуживание внутреннего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</si>
  <si>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</si>
  <si>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</si>
  <si>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</t>
  </si>
  <si>
    <t>14</t>
  </si>
  <si>
    <t>Заместитель главы администрации 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</si>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</sst>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3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7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10" fillId="0" borderId="0" xfId="0" applyFont="1"/>
    <xf numFmtId="1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right"/>
    </xf>
    <xf numFmtId="0" fontId="4" fillId="0" borderId="0" xfId="0" applyFont="1"/>
    <xf numFmtId="0" fontId="10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70"/>
  <sheetViews>
    <sheetView tabSelected="1" view="pageBreakPreview" zoomScaleNormal="100" zoomScaleSheetLayoutView="100" zoomScalePageLayoutView="95" workbookViewId="0">
      <selection activeCell="A3" sqref="A3"/>
    </sheetView>
  </sheetViews>
  <sheetFormatPr defaultColWidth="9.5703125" defaultRowHeight="15" x14ac:dyDescent="0.25"/>
  <cols>
    <col min="1" max="1" width="56.85546875" style="7" customWidth="1"/>
    <col min="2" max="3" width="4.28515625" style="8" customWidth="1"/>
    <col min="4" max="4" width="12.7109375" style="9" customWidth="1"/>
    <col min="5" max="6" width="12" style="7" customWidth="1"/>
    <col min="7" max="7" width="9.5703125" style="7" customWidth="1"/>
    <col min="8" max="1022" width="9.5703125" style="7"/>
    <col min="1023" max="1024" width="11.5703125" style="7" customWidth="1"/>
  </cols>
  <sheetData>
    <row r="1" spans="1:7" ht="16.5" x14ac:dyDescent="0.25">
      <c r="D1" s="6" t="s">
        <v>0</v>
      </c>
      <c r="E1" s="6"/>
      <c r="F1" s="6"/>
      <c r="G1" s="6"/>
    </row>
    <row r="2" spans="1:7" ht="16.5" x14ac:dyDescent="0.25">
      <c r="D2" s="6" t="s">
        <v>1</v>
      </c>
      <c r="E2" s="6"/>
      <c r="F2" s="6"/>
      <c r="G2" s="6"/>
    </row>
    <row r="3" spans="1:7" ht="16.5" x14ac:dyDescent="0.25">
      <c r="D3" s="6" t="s">
        <v>2</v>
      </c>
      <c r="E3" s="6"/>
      <c r="F3" s="6"/>
      <c r="G3" s="6"/>
    </row>
    <row r="4" spans="1:7" ht="16.5" x14ac:dyDescent="0.25">
      <c r="D4" s="6" t="s">
        <v>3</v>
      </c>
      <c r="E4" s="6"/>
      <c r="F4" s="6"/>
      <c r="G4" s="6"/>
    </row>
    <row r="5" spans="1:7" ht="21.2" customHeight="1" x14ac:dyDescent="0.25"/>
    <row r="6" spans="1:7" ht="19.7" customHeight="1" x14ac:dyDescent="0.3">
      <c r="A6" s="5" t="s">
        <v>4</v>
      </c>
      <c r="B6" s="5"/>
      <c r="C6" s="5"/>
      <c r="D6" s="5"/>
      <c r="E6" s="5"/>
      <c r="F6" s="5"/>
      <c r="G6" s="5"/>
    </row>
    <row r="7" spans="1:7" ht="21.2" customHeight="1" x14ac:dyDescent="0.25">
      <c r="A7" s="4" t="s">
        <v>5</v>
      </c>
      <c r="B7" s="4"/>
      <c r="C7" s="4"/>
      <c r="D7" s="4"/>
      <c r="E7" s="4"/>
      <c r="F7" s="4"/>
      <c r="G7" s="4"/>
    </row>
    <row r="8" spans="1:7" ht="15.75" x14ac:dyDescent="0.25">
      <c r="F8" s="3" t="s">
        <v>6</v>
      </c>
      <c r="G8" s="3"/>
    </row>
    <row r="9" spans="1:7" ht="74.650000000000006" customHeight="1" x14ac:dyDescent="0.25">
      <c r="A9" s="10" t="s">
        <v>7</v>
      </c>
      <c r="B9" s="11" t="s">
        <v>8</v>
      </c>
      <c r="C9" s="11" t="s">
        <v>9</v>
      </c>
      <c r="D9" s="12" t="s">
        <v>10</v>
      </c>
      <c r="E9" s="13" t="s">
        <v>11</v>
      </c>
      <c r="F9" s="14" t="s">
        <v>12</v>
      </c>
      <c r="G9" s="14" t="s">
        <v>13</v>
      </c>
    </row>
    <row r="10" spans="1:7" ht="27.4" customHeight="1" x14ac:dyDescent="0.25">
      <c r="A10" s="15" t="s">
        <v>14</v>
      </c>
      <c r="B10" s="11"/>
      <c r="C10" s="11"/>
      <c r="D10" s="16">
        <f>D12+D20+D22+D26+D35+D42+D47+D52+D57+D59+D32+D45</f>
        <v>3431763.2000000007</v>
      </c>
      <c r="E10" s="16">
        <f>E12+E20+E22+E26+E35+E42+E47+E52+E57+E59+E32+E45</f>
        <v>3426305.9000000004</v>
      </c>
      <c r="F10" s="16">
        <f>F12+F20+F22+F26+F35+F42+F47+F52+F57+F59+F32+F45</f>
        <v>3343391.6</v>
      </c>
      <c r="G10" s="16">
        <f>F10/E10*100</f>
        <v>97.580067208826847</v>
      </c>
    </row>
    <row r="11" spans="1:7" ht="15.75" x14ac:dyDescent="0.25">
      <c r="A11" s="17" t="s">
        <v>15</v>
      </c>
      <c r="B11" s="18"/>
      <c r="C11" s="18"/>
      <c r="D11" s="16"/>
      <c r="E11" s="16"/>
      <c r="F11" s="16"/>
      <c r="G11" s="19"/>
    </row>
    <row r="12" spans="1:7" s="21" customFormat="1" ht="25.15" customHeight="1" x14ac:dyDescent="0.25">
      <c r="A12" s="15" t="s">
        <v>16</v>
      </c>
      <c r="B12" s="20" t="s">
        <v>17</v>
      </c>
      <c r="C12" s="20" t="s">
        <v>18</v>
      </c>
      <c r="D12" s="16">
        <f>D13+D14+D15+D16+D17+D18+D19</f>
        <v>285572.90000000002</v>
      </c>
      <c r="E12" s="16">
        <f>E13+E14+E15+E16+E17+E18+E19</f>
        <v>285653.59999999998</v>
      </c>
      <c r="F12" s="16">
        <f>F13+F14+F15+F16+F17+F18+F19</f>
        <v>273142.90000000002</v>
      </c>
      <c r="G12" s="16">
        <f t="shared" ref="G12:G43" si="0">F12/E12*100</f>
        <v>95.620324756978405</v>
      </c>
    </row>
    <row r="13" spans="1:7" s="21" customFormat="1" ht="31.5" x14ac:dyDescent="0.25">
      <c r="A13" s="17" t="s">
        <v>19</v>
      </c>
      <c r="B13" s="22" t="s">
        <v>17</v>
      </c>
      <c r="C13" s="22" t="s">
        <v>20</v>
      </c>
      <c r="D13" s="23">
        <v>2209</v>
      </c>
      <c r="E13" s="23">
        <v>2209</v>
      </c>
      <c r="F13" s="23">
        <v>2207.1999999999998</v>
      </c>
      <c r="G13" s="19">
        <f t="shared" si="0"/>
        <v>99.918515165233117</v>
      </c>
    </row>
    <row r="14" spans="1:7" s="21" customFormat="1" ht="47.25" x14ac:dyDescent="0.25">
      <c r="A14" s="17" t="s">
        <v>21</v>
      </c>
      <c r="B14" s="22" t="s">
        <v>17</v>
      </c>
      <c r="C14" s="22" t="s">
        <v>22</v>
      </c>
      <c r="D14" s="23">
        <v>3397.2</v>
      </c>
      <c r="E14" s="23">
        <v>3397.2</v>
      </c>
      <c r="F14" s="23">
        <v>3333.2</v>
      </c>
      <c r="G14" s="19">
        <f t="shared" si="0"/>
        <v>98.116095608147887</v>
      </c>
    </row>
    <row r="15" spans="1:7" s="21" customFormat="1" ht="63" x14ac:dyDescent="0.25">
      <c r="A15" s="24" t="s">
        <v>23</v>
      </c>
      <c r="B15" s="22" t="s">
        <v>17</v>
      </c>
      <c r="C15" s="22" t="s">
        <v>24</v>
      </c>
      <c r="D15" s="19">
        <v>116938.3</v>
      </c>
      <c r="E15" s="19">
        <v>116938.3</v>
      </c>
      <c r="F15" s="19">
        <v>116618.3</v>
      </c>
      <c r="G15" s="19">
        <f t="shared" si="0"/>
        <v>99.726351417798966</v>
      </c>
    </row>
    <row r="16" spans="1:7" s="21" customFormat="1" ht="22.7" customHeight="1" x14ac:dyDescent="0.25">
      <c r="A16" s="17" t="s">
        <v>25</v>
      </c>
      <c r="B16" s="22" t="s">
        <v>17</v>
      </c>
      <c r="C16" s="22" t="s">
        <v>26</v>
      </c>
      <c r="D16" s="19">
        <v>15.8</v>
      </c>
      <c r="E16" s="19">
        <v>15.8</v>
      </c>
      <c r="F16" s="19">
        <v>15.8</v>
      </c>
      <c r="G16" s="19">
        <f t="shared" si="0"/>
        <v>100</v>
      </c>
    </row>
    <row r="17" spans="1:7" s="21" customFormat="1" ht="47.25" x14ac:dyDescent="0.25">
      <c r="A17" s="17" t="s">
        <v>27</v>
      </c>
      <c r="B17" s="22" t="s">
        <v>17</v>
      </c>
      <c r="C17" s="22" t="s">
        <v>28</v>
      </c>
      <c r="D17" s="19">
        <v>35875.599999999999</v>
      </c>
      <c r="E17" s="19">
        <v>35875.599999999999</v>
      </c>
      <c r="F17" s="19">
        <v>35778.199999999997</v>
      </c>
      <c r="G17" s="19">
        <f t="shared" si="0"/>
        <v>99.728506282821755</v>
      </c>
    </row>
    <row r="18" spans="1:7" s="21" customFormat="1" ht="22.7" customHeight="1" x14ac:dyDescent="0.25">
      <c r="A18" s="17" t="s">
        <v>29</v>
      </c>
      <c r="B18" s="22" t="s">
        <v>17</v>
      </c>
      <c r="C18" s="22">
        <v>11</v>
      </c>
      <c r="D18" s="19">
        <v>1471</v>
      </c>
      <c r="E18" s="19">
        <v>1471</v>
      </c>
      <c r="F18" s="19"/>
      <c r="G18" s="19">
        <f t="shared" si="0"/>
        <v>0</v>
      </c>
    </row>
    <row r="19" spans="1:7" s="21" customFormat="1" ht="22.7" customHeight="1" x14ac:dyDescent="0.25">
      <c r="A19" s="17" t="s">
        <v>30</v>
      </c>
      <c r="B19" s="22" t="s">
        <v>17</v>
      </c>
      <c r="C19" s="22">
        <v>13</v>
      </c>
      <c r="D19" s="19">
        <f>126286.8+200-200-10-1000+389.2</f>
        <v>125666</v>
      </c>
      <c r="E19" s="19">
        <v>125746.7</v>
      </c>
      <c r="F19" s="19">
        <v>115190.2</v>
      </c>
      <c r="G19" s="19">
        <f t="shared" si="0"/>
        <v>91.604948678573678</v>
      </c>
    </row>
    <row r="20" spans="1:7" s="21" customFormat="1" ht="22.7" customHeight="1" x14ac:dyDescent="0.25">
      <c r="A20" s="15" t="s">
        <v>31</v>
      </c>
      <c r="B20" s="20" t="s">
        <v>20</v>
      </c>
      <c r="C20" s="20" t="s">
        <v>18</v>
      </c>
      <c r="D20" s="16">
        <f>D21</f>
        <v>40.4</v>
      </c>
      <c r="E20" s="16">
        <f>E21</f>
        <v>40.4</v>
      </c>
      <c r="F20" s="16">
        <f>F21</f>
        <v>40.4</v>
      </c>
      <c r="G20" s="16">
        <f t="shared" si="0"/>
        <v>100</v>
      </c>
    </row>
    <row r="21" spans="1:7" s="21" customFormat="1" ht="22.7" customHeight="1" x14ac:dyDescent="0.25">
      <c r="A21" s="17" t="s">
        <v>32</v>
      </c>
      <c r="B21" s="22" t="s">
        <v>20</v>
      </c>
      <c r="C21" s="22" t="s">
        <v>24</v>
      </c>
      <c r="D21" s="19">
        <v>40.4</v>
      </c>
      <c r="E21" s="19">
        <v>40.4</v>
      </c>
      <c r="F21" s="19">
        <v>40.4</v>
      </c>
      <c r="G21" s="19">
        <f t="shared" si="0"/>
        <v>100</v>
      </c>
    </row>
    <row r="22" spans="1:7" s="21" customFormat="1" ht="31.5" x14ac:dyDescent="0.25">
      <c r="A22" s="15" t="s">
        <v>33</v>
      </c>
      <c r="B22" s="20" t="s">
        <v>22</v>
      </c>
      <c r="C22" s="20" t="s">
        <v>18</v>
      </c>
      <c r="D22" s="16">
        <f>D23+D24+D25</f>
        <v>52945.3</v>
      </c>
      <c r="E22" s="16">
        <f>E23+E24+E25</f>
        <v>52945.299999999996</v>
      </c>
      <c r="F22" s="16">
        <f>F23+F24+F25</f>
        <v>51126.1</v>
      </c>
      <c r="G22" s="16">
        <f t="shared" si="0"/>
        <v>96.564000959480822</v>
      </c>
    </row>
    <row r="23" spans="1:7" s="21" customFormat="1" ht="23.65" customHeight="1" x14ac:dyDescent="0.25">
      <c r="A23" s="17" t="s">
        <v>34</v>
      </c>
      <c r="B23" s="22" t="s">
        <v>22</v>
      </c>
      <c r="C23" s="22" t="s">
        <v>35</v>
      </c>
      <c r="D23" s="19">
        <v>150</v>
      </c>
      <c r="E23" s="19">
        <v>148.6</v>
      </c>
      <c r="F23" s="19">
        <v>148.6</v>
      </c>
      <c r="G23" s="19">
        <f t="shared" si="0"/>
        <v>100</v>
      </c>
    </row>
    <row r="24" spans="1:7" s="21" customFormat="1" ht="47.25" x14ac:dyDescent="0.25">
      <c r="A24" s="17" t="s">
        <v>36</v>
      </c>
      <c r="B24" s="22" t="s">
        <v>22</v>
      </c>
      <c r="C24" s="22" t="s">
        <v>37</v>
      </c>
      <c r="D24" s="19">
        <v>50767.3</v>
      </c>
      <c r="E24" s="19">
        <v>50768.7</v>
      </c>
      <c r="F24" s="19">
        <v>48949.5</v>
      </c>
      <c r="G24" s="19">
        <f t="shared" si="0"/>
        <v>96.416689810848027</v>
      </c>
    </row>
    <row r="25" spans="1:7" s="21" customFormat="1" ht="31.5" x14ac:dyDescent="0.25">
      <c r="A25" s="17" t="s">
        <v>38</v>
      </c>
      <c r="B25" s="22" t="s">
        <v>22</v>
      </c>
      <c r="C25" s="22">
        <v>14</v>
      </c>
      <c r="D25" s="19">
        <f>1903+125</f>
        <v>2028</v>
      </c>
      <c r="E25" s="19">
        <v>2028</v>
      </c>
      <c r="F25" s="19">
        <v>2028</v>
      </c>
      <c r="G25" s="19">
        <f t="shared" si="0"/>
        <v>100</v>
      </c>
    </row>
    <row r="26" spans="1:7" s="21" customFormat="1" ht="20.45" customHeight="1" x14ac:dyDescent="0.25">
      <c r="A26" s="15" t="s">
        <v>39</v>
      </c>
      <c r="B26" s="20" t="s">
        <v>24</v>
      </c>
      <c r="C26" s="20" t="s">
        <v>18</v>
      </c>
      <c r="D26" s="16">
        <f>D27+D28+D29+D30+D31</f>
        <v>32011.1</v>
      </c>
      <c r="E26" s="16">
        <f>E27+E28+E29+E30+E31</f>
        <v>32011.1</v>
      </c>
      <c r="F26" s="16">
        <f>F27+F28+F29+F30+F31</f>
        <v>27101.3</v>
      </c>
      <c r="G26" s="16">
        <f t="shared" si="0"/>
        <v>84.662195301004957</v>
      </c>
    </row>
    <row r="27" spans="1:7" s="21" customFormat="1" ht="20.45" customHeight="1" x14ac:dyDescent="0.25">
      <c r="A27" s="17" t="s">
        <v>40</v>
      </c>
      <c r="B27" s="22" t="s">
        <v>24</v>
      </c>
      <c r="C27" s="22" t="s">
        <v>26</v>
      </c>
      <c r="D27" s="19">
        <v>5461.7</v>
      </c>
      <c r="E27" s="19">
        <v>5461.7</v>
      </c>
      <c r="F27" s="19">
        <v>5461.7</v>
      </c>
      <c r="G27" s="19">
        <f t="shared" si="0"/>
        <v>100</v>
      </c>
    </row>
    <row r="28" spans="1:7" s="21" customFormat="1" ht="20.45" customHeight="1" x14ac:dyDescent="0.25">
      <c r="A28" s="17" t="s">
        <v>41</v>
      </c>
      <c r="B28" s="22" t="s">
        <v>24</v>
      </c>
      <c r="C28" s="22" t="s">
        <v>42</v>
      </c>
      <c r="D28" s="19">
        <v>2780.4</v>
      </c>
      <c r="E28" s="19">
        <v>2780.4</v>
      </c>
      <c r="F28" s="19">
        <v>2780.4</v>
      </c>
      <c r="G28" s="19">
        <f t="shared" si="0"/>
        <v>100</v>
      </c>
    </row>
    <row r="29" spans="1:7" s="21" customFormat="1" ht="20.45" customHeight="1" x14ac:dyDescent="0.25">
      <c r="A29" s="17" t="s">
        <v>43</v>
      </c>
      <c r="B29" s="22" t="s">
        <v>24</v>
      </c>
      <c r="C29" s="22" t="s">
        <v>35</v>
      </c>
      <c r="D29" s="19">
        <v>5230.8</v>
      </c>
      <c r="E29" s="19">
        <v>5230.8</v>
      </c>
      <c r="F29" s="19">
        <v>4989.2</v>
      </c>
      <c r="G29" s="19">
        <f t="shared" si="0"/>
        <v>95.38120363997858</v>
      </c>
    </row>
    <row r="30" spans="1:7" s="21" customFormat="1" ht="20.45" customHeight="1" x14ac:dyDescent="0.25">
      <c r="A30" s="17" t="s">
        <v>44</v>
      </c>
      <c r="B30" s="22" t="s">
        <v>24</v>
      </c>
      <c r="C30" s="22">
        <v>10</v>
      </c>
      <c r="D30" s="19">
        <v>9051.1</v>
      </c>
      <c r="E30" s="19">
        <v>9051.1</v>
      </c>
      <c r="F30" s="19">
        <v>8991.2000000000007</v>
      </c>
      <c r="G30" s="19">
        <f t="shared" si="0"/>
        <v>99.338201986498888</v>
      </c>
    </row>
    <row r="31" spans="1:7" s="21" customFormat="1" ht="20.45" customHeight="1" x14ac:dyDescent="0.25">
      <c r="A31" s="17" t="s">
        <v>45</v>
      </c>
      <c r="B31" s="22" t="s">
        <v>24</v>
      </c>
      <c r="C31" s="22">
        <v>12</v>
      </c>
      <c r="D31" s="19">
        <v>9487.1</v>
      </c>
      <c r="E31" s="19">
        <v>9487.1</v>
      </c>
      <c r="F31" s="19">
        <v>4878.8</v>
      </c>
      <c r="G31" s="19">
        <f t="shared" si="0"/>
        <v>51.425620052492327</v>
      </c>
    </row>
    <row r="32" spans="1:7" s="21" customFormat="1" ht="20.45" customHeight="1" x14ac:dyDescent="0.25">
      <c r="A32" s="15" t="s">
        <v>46</v>
      </c>
      <c r="B32" s="20" t="s">
        <v>26</v>
      </c>
      <c r="C32" s="20" t="s">
        <v>18</v>
      </c>
      <c r="D32" s="16">
        <f>D34+D33</f>
        <v>250732</v>
      </c>
      <c r="E32" s="16">
        <f>E34+E33</f>
        <v>250732</v>
      </c>
      <c r="F32" s="16">
        <f>F34+F33</f>
        <v>240872</v>
      </c>
      <c r="G32" s="16">
        <f t="shared" si="0"/>
        <v>96.067514318076675</v>
      </c>
    </row>
    <row r="33" spans="1:7" s="21" customFormat="1" ht="20.45" customHeight="1" x14ac:dyDescent="0.25">
      <c r="A33" s="17" t="s">
        <v>47</v>
      </c>
      <c r="B33" s="22" t="s">
        <v>26</v>
      </c>
      <c r="C33" s="22" t="s">
        <v>20</v>
      </c>
      <c r="D33" s="19">
        <v>249091.5</v>
      </c>
      <c r="E33" s="19">
        <v>249091.5</v>
      </c>
      <c r="F33" s="19">
        <v>239378.7</v>
      </c>
      <c r="G33" s="19">
        <f t="shared" si="0"/>
        <v>96.100709980067563</v>
      </c>
    </row>
    <row r="34" spans="1:7" s="21" customFormat="1" ht="20.45" customHeight="1" x14ac:dyDescent="0.25">
      <c r="A34" s="17" t="s">
        <v>48</v>
      </c>
      <c r="B34" s="22" t="s">
        <v>26</v>
      </c>
      <c r="C34" s="22" t="s">
        <v>22</v>
      </c>
      <c r="D34" s="19">
        <v>1640.5</v>
      </c>
      <c r="E34" s="19">
        <v>1640.5</v>
      </c>
      <c r="F34" s="19">
        <v>1493.3</v>
      </c>
      <c r="G34" s="19">
        <f t="shared" si="0"/>
        <v>91.02712587625723</v>
      </c>
    </row>
    <row r="35" spans="1:7" s="21" customFormat="1" ht="20.45" customHeight="1" x14ac:dyDescent="0.25">
      <c r="A35" s="15" t="s">
        <v>49</v>
      </c>
      <c r="B35" s="20" t="s">
        <v>50</v>
      </c>
      <c r="C35" s="20" t="s">
        <v>18</v>
      </c>
      <c r="D35" s="16">
        <f>SUM(D36:D41)</f>
        <v>2181491.3000000003</v>
      </c>
      <c r="E35" s="16">
        <f>SUM(E36:E41)</f>
        <v>2175693.6</v>
      </c>
      <c r="F35" s="16">
        <f>SUM(F36:F41)</f>
        <v>2173881.5</v>
      </c>
      <c r="G35" s="16">
        <f t="shared" si="0"/>
        <v>99.916711617849131</v>
      </c>
    </row>
    <row r="36" spans="1:7" s="21" customFormat="1" ht="20.45" customHeight="1" x14ac:dyDescent="0.25">
      <c r="A36" s="17" t="s">
        <v>51</v>
      </c>
      <c r="B36" s="22" t="s">
        <v>50</v>
      </c>
      <c r="C36" s="22" t="s">
        <v>17</v>
      </c>
      <c r="D36" s="19">
        <f>583990.5-541.1+63+478.1+0.4</f>
        <v>583990.9</v>
      </c>
      <c r="E36" s="19">
        <v>583990.9</v>
      </c>
      <c r="F36" s="19">
        <v>583990.6</v>
      </c>
      <c r="G36" s="19">
        <f t="shared" si="0"/>
        <v>99.999948629336515</v>
      </c>
    </row>
    <row r="37" spans="1:7" s="21" customFormat="1" ht="20.45" customHeight="1" x14ac:dyDescent="0.25">
      <c r="A37" s="17" t="s">
        <v>52</v>
      </c>
      <c r="B37" s="22" t="s">
        <v>50</v>
      </c>
      <c r="C37" s="22" t="s">
        <v>20</v>
      </c>
      <c r="D37" s="19">
        <f>1257254.9-69.5+69.5+4490-834+834-603-9904.2+603+1010</f>
        <v>1252850.7</v>
      </c>
      <c r="E37" s="19">
        <v>1247334.1000000001</v>
      </c>
      <c r="F37" s="19">
        <v>1247043.3999999999</v>
      </c>
      <c r="G37" s="19">
        <f t="shared" si="0"/>
        <v>99.97669429545779</v>
      </c>
    </row>
    <row r="38" spans="1:7" s="21" customFormat="1" ht="20.45" customHeight="1" x14ac:dyDescent="0.25">
      <c r="A38" s="17" t="s">
        <v>53</v>
      </c>
      <c r="B38" s="22" t="s">
        <v>50</v>
      </c>
      <c r="C38" s="22" t="s">
        <v>22</v>
      </c>
      <c r="D38" s="19">
        <v>152420.29999999999</v>
      </c>
      <c r="E38" s="19">
        <v>152420.29999999999</v>
      </c>
      <c r="F38" s="19">
        <v>151484</v>
      </c>
      <c r="G38" s="19">
        <f t="shared" si="0"/>
        <v>99.385711745745169</v>
      </c>
    </row>
    <row r="39" spans="1:7" s="21" customFormat="1" ht="31.5" x14ac:dyDescent="0.25">
      <c r="A39" s="17" t="s">
        <v>54</v>
      </c>
      <c r="B39" s="22" t="s">
        <v>50</v>
      </c>
      <c r="C39" s="22" t="s">
        <v>26</v>
      </c>
      <c r="D39" s="19">
        <v>200</v>
      </c>
      <c r="E39" s="19">
        <v>200</v>
      </c>
      <c r="F39" s="19">
        <v>183.9</v>
      </c>
      <c r="G39" s="19">
        <f t="shared" si="0"/>
        <v>91.95</v>
      </c>
    </row>
    <row r="40" spans="1:7" s="21" customFormat="1" ht="21.2" customHeight="1" x14ac:dyDescent="0.25">
      <c r="A40" s="17" t="s">
        <v>55</v>
      </c>
      <c r="B40" s="22" t="s">
        <v>50</v>
      </c>
      <c r="C40" s="22" t="s">
        <v>50</v>
      </c>
      <c r="D40" s="19">
        <v>10329.6</v>
      </c>
      <c r="E40" s="19">
        <v>10329.6</v>
      </c>
      <c r="F40" s="19">
        <v>10303.9</v>
      </c>
      <c r="G40" s="19">
        <f t="shared" si="0"/>
        <v>99.75120043370508</v>
      </c>
    </row>
    <row r="41" spans="1:7" s="21" customFormat="1" ht="21.2" customHeight="1" x14ac:dyDescent="0.25">
      <c r="A41" s="17" t="s">
        <v>56</v>
      </c>
      <c r="B41" s="22" t="s">
        <v>50</v>
      </c>
      <c r="C41" s="22" t="s">
        <v>35</v>
      </c>
      <c r="D41" s="19">
        <f>181700.2-0.4+14.8-14.8</f>
        <v>181699.80000000002</v>
      </c>
      <c r="E41" s="19">
        <v>181418.7</v>
      </c>
      <c r="F41" s="19">
        <v>180875.7</v>
      </c>
      <c r="G41" s="19">
        <f t="shared" si="0"/>
        <v>99.70069237625448</v>
      </c>
    </row>
    <row r="42" spans="1:7" s="21" customFormat="1" ht="21.2" customHeight="1" x14ac:dyDescent="0.25">
      <c r="A42" s="15" t="s">
        <v>57</v>
      </c>
      <c r="B42" s="20" t="s">
        <v>42</v>
      </c>
      <c r="C42" s="20" t="s">
        <v>18</v>
      </c>
      <c r="D42" s="16">
        <f>SUM(D43:D44)</f>
        <v>82808.100000000006</v>
      </c>
      <c r="E42" s="16">
        <f>SUM(E43:E44)</f>
        <v>82808.100000000006</v>
      </c>
      <c r="F42" s="16">
        <f>SUM(F43:F44)</f>
        <v>82704.399999999994</v>
      </c>
      <c r="G42" s="16">
        <f t="shared" si="0"/>
        <v>99.874770704798195</v>
      </c>
    </row>
    <row r="43" spans="1:7" s="21" customFormat="1" ht="21.2" customHeight="1" x14ac:dyDescent="0.25">
      <c r="A43" s="17" t="s">
        <v>58</v>
      </c>
      <c r="B43" s="22" t="s">
        <v>42</v>
      </c>
      <c r="C43" s="22" t="s">
        <v>17</v>
      </c>
      <c r="D43" s="19">
        <v>47144.1</v>
      </c>
      <c r="E43" s="19">
        <v>47144.1</v>
      </c>
      <c r="F43" s="19">
        <v>47143.9</v>
      </c>
      <c r="G43" s="19">
        <f t="shared" si="0"/>
        <v>99.999575768760039</v>
      </c>
    </row>
    <row r="44" spans="1:7" s="21" customFormat="1" ht="21.2" customHeight="1" x14ac:dyDescent="0.25">
      <c r="A44" s="17" t="s">
        <v>59</v>
      </c>
      <c r="B44" s="22" t="s">
        <v>42</v>
      </c>
      <c r="C44" s="22" t="s">
        <v>24</v>
      </c>
      <c r="D44" s="19">
        <f>36894.8-1230.8</f>
        <v>35664</v>
      </c>
      <c r="E44" s="19">
        <v>35664</v>
      </c>
      <c r="F44" s="19">
        <v>35560.5</v>
      </c>
      <c r="G44" s="19">
        <f t="shared" ref="G44:G75" si="1">F44/E44*100</f>
        <v>99.709791386271874</v>
      </c>
    </row>
    <row r="45" spans="1:7" s="25" customFormat="1" ht="21.2" customHeight="1" x14ac:dyDescent="0.25">
      <c r="A45" s="15" t="s">
        <v>60</v>
      </c>
      <c r="B45" s="20" t="s">
        <v>35</v>
      </c>
      <c r="C45" s="20" t="s">
        <v>18</v>
      </c>
      <c r="D45" s="16">
        <f>D46</f>
        <v>3000</v>
      </c>
      <c r="E45" s="16">
        <f>E46</f>
        <v>3000</v>
      </c>
      <c r="F45" s="16">
        <f>F46</f>
        <v>150</v>
      </c>
      <c r="G45" s="16">
        <f t="shared" si="1"/>
        <v>5</v>
      </c>
    </row>
    <row r="46" spans="1:7" s="21" customFormat="1" ht="21.2" customHeight="1" x14ac:dyDescent="0.25">
      <c r="A46" s="17" t="s">
        <v>61</v>
      </c>
      <c r="B46" s="22" t="s">
        <v>35</v>
      </c>
      <c r="C46" s="22" t="s">
        <v>20</v>
      </c>
      <c r="D46" s="19">
        <v>3000</v>
      </c>
      <c r="E46" s="19">
        <v>3000</v>
      </c>
      <c r="F46" s="19">
        <v>150</v>
      </c>
      <c r="G46" s="19">
        <f t="shared" si="1"/>
        <v>5</v>
      </c>
    </row>
    <row r="47" spans="1:7" s="21" customFormat="1" ht="21.2" customHeight="1" x14ac:dyDescent="0.25">
      <c r="A47" s="15" t="s">
        <v>62</v>
      </c>
      <c r="B47" s="20">
        <v>10</v>
      </c>
      <c r="C47" s="20" t="s">
        <v>18</v>
      </c>
      <c r="D47" s="16">
        <f>SUM(D48:D51)</f>
        <v>270302.5</v>
      </c>
      <c r="E47" s="16">
        <f>SUM(E48:E51)</f>
        <v>270562.2</v>
      </c>
      <c r="F47" s="16">
        <f>SUM(F48:F51)</f>
        <v>263854.59999999998</v>
      </c>
      <c r="G47" s="16">
        <f t="shared" si="1"/>
        <v>97.520865812001816</v>
      </c>
    </row>
    <row r="48" spans="1:7" s="21" customFormat="1" ht="21.2" customHeight="1" x14ac:dyDescent="0.25">
      <c r="A48" s="17" t="s">
        <v>63</v>
      </c>
      <c r="B48" s="22">
        <v>10</v>
      </c>
      <c r="C48" s="22" t="s">
        <v>17</v>
      </c>
      <c r="D48" s="19">
        <v>10303</v>
      </c>
      <c r="E48" s="19">
        <v>10453</v>
      </c>
      <c r="F48" s="19">
        <v>10444.299999999999</v>
      </c>
      <c r="G48" s="19">
        <f t="shared" si="1"/>
        <v>99.916770305175532</v>
      </c>
    </row>
    <row r="49" spans="1:7" s="21" customFormat="1" ht="21.2" customHeight="1" x14ac:dyDescent="0.25">
      <c r="A49" s="17" t="s">
        <v>64</v>
      </c>
      <c r="B49" s="22">
        <v>10</v>
      </c>
      <c r="C49" s="22" t="s">
        <v>22</v>
      </c>
      <c r="D49" s="19">
        <v>5235</v>
      </c>
      <c r="E49" s="19">
        <v>5335</v>
      </c>
      <c r="F49" s="19">
        <v>2240</v>
      </c>
      <c r="G49" s="19">
        <f t="shared" si="1"/>
        <v>41.986879100281158</v>
      </c>
    </row>
    <row r="50" spans="1:7" s="21" customFormat="1" ht="21.2" customHeight="1" x14ac:dyDescent="0.25">
      <c r="A50" s="17" t="s">
        <v>65</v>
      </c>
      <c r="B50" s="22">
        <v>10</v>
      </c>
      <c r="C50" s="22" t="s">
        <v>24</v>
      </c>
      <c r="D50" s="19">
        <v>243637.8</v>
      </c>
      <c r="E50" s="19">
        <v>243647.5</v>
      </c>
      <c r="F50" s="19">
        <v>240138.5</v>
      </c>
      <c r="G50" s="19">
        <f t="shared" si="1"/>
        <v>98.559804635795572</v>
      </c>
    </row>
    <row r="51" spans="1:7" s="21" customFormat="1" ht="21.2" customHeight="1" x14ac:dyDescent="0.25">
      <c r="A51" s="17" t="s">
        <v>66</v>
      </c>
      <c r="B51" s="22">
        <v>10</v>
      </c>
      <c r="C51" s="22" t="s">
        <v>28</v>
      </c>
      <c r="D51" s="19">
        <v>11126.7</v>
      </c>
      <c r="E51" s="19">
        <v>11126.7</v>
      </c>
      <c r="F51" s="19">
        <v>11031.8</v>
      </c>
      <c r="G51" s="19">
        <f t="shared" si="1"/>
        <v>99.147096623437307</v>
      </c>
    </row>
    <row r="52" spans="1:7" s="21" customFormat="1" ht="21.2" customHeight="1" x14ac:dyDescent="0.25">
      <c r="A52" s="15" t="s">
        <v>67</v>
      </c>
      <c r="B52" s="20">
        <v>11</v>
      </c>
      <c r="C52" s="20" t="s">
        <v>18</v>
      </c>
      <c r="D52" s="16">
        <f>SUM(D53:D56)</f>
        <v>249577.2</v>
      </c>
      <c r="E52" s="16">
        <f>SUM(E53:E56)</f>
        <v>249577.2</v>
      </c>
      <c r="F52" s="16">
        <f>SUM(F53:F56)</f>
        <v>208285.1</v>
      </c>
      <c r="G52" s="16">
        <f t="shared" si="1"/>
        <v>83.455179399400265</v>
      </c>
    </row>
    <row r="53" spans="1:7" s="21" customFormat="1" ht="21.2" customHeight="1" x14ac:dyDescent="0.25">
      <c r="A53" s="17" t="s">
        <v>68</v>
      </c>
      <c r="B53" s="22">
        <v>11</v>
      </c>
      <c r="C53" s="22" t="s">
        <v>17</v>
      </c>
      <c r="D53" s="19">
        <f>136944.5-28290+1255.5</f>
        <v>109910</v>
      </c>
      <c r="E53" s="19">
        <v>109910</v>
      </c>
      <c r="F53" s="19">
        <v>73788.3</v>
      </c>
      <c r="G53" s="19">
        <f t="shared" si="1"/>
        <v>67.135201528523339</v>
      </c>
    </row>
    <row r="54" spans="1:7" s="21" customFormat="1" ht="21.2" customHeight="1" x14ac:dyDescent="0.25">
      <c r="A54" s="17" t="s">
        <v>69</v>
      </c>
      <c r="B54" s="22">
        <v>11</v>
      </c>
      <c r="C54" s="22" t="s">
        <v>20</v>
      </c>
      <c r="D54" s="19">
        <v>3953.4</v>
      </c>
      <c r="E54" s="19">
        <v>3953.4</v>
      </c>
      <c r="F54" s="19">
        <v>3953.3</v>
      </c>
      <c r="G54" s="19">
        <f t="shared" si="1"/>
        <v>99.997470531694248</v>
      </c>
    </row>
    <row r="55" spans="1:7" s="21" customFormat="1" ht="21.2" customHeight="1" x14ac:dyDescent="0.25">
      <c r="A55" s="17" t="s">
        <v>70</v>
      </c>
      <c r="B55" s="22" t="s">
        <v>71</v>
      </c>
      <c r="C55" s="22" t="s">
        <v>22</v>
      </c>
      <c r="D55" s="19">
        <f>131405.1-1255.5</f>
        <v>130149.6</v>
      </c>
      <c r="E55" s="19">
        <v>130149.6</v>
      </c>
      <c r="F55" s="19">
        <v>125012.9</v>
      </c>
      <c r="G55" s="19">
        <f t="shared" si="1"/>
        <v>96.053234124422957</v>
      </c>
    </row>
    <row r="56" spans="1:7" s="21" customFormat="1" ht="21.2" customHeight="1" x14ac:dyDescent="0.25">
      <c r="A56" s="17" t="s">
        <v>72</v>
      </c>
      <c r="B56" s="22">
        <v>11</v>
      </c>
      <c r="C56" s="22" t="s">
        <v>26</v>
      </c>
      <c r="D56" s="19">
        <v>5564.2</v>
      </c>
      <c r="E56" s="19">
        <v>5564.2</v>
      </c>
      <c r="F56" s="19">
        <v>5530.6</v>
      </c>
      <c r="G56" s="19">
        <f t="shared" si="1"/>
        <v>99.396139606771868</v>
      </c>
    </row>
    <row r="57" spans="1:7" s="21" customFormat="1" ht="31.5" x14ac:dyDescent="0.25">
      <c r="A57" s="15" t="s">
        <v>73</v>
      </c>
      <c r="B57" s="20">
        <v>13</v>
      </c>
      <c r="C57" s="20" t="s">
        <v>18</v>
      </c>
      <c r="D57" s="16">
        <f>D58</f>
        <v>172.3</v>
      </c>
      <c r="E57" s="16">
        <f>E58</f>
        <v>172.3</v>
      </c>
      <c r="F57" s="16">
        <f>F58</f>
        <v>171.5</v>
      </c>
      <c r="G57" s="19">
        <f t="shared" si="1"/>
        <v>99.535693557748104</v>
      </c>
    </row>
    <row r="58" spans="1:7" s="21" customFormat="1" ht="31.5" x14ac:dyDescent="0.25">
      <c r="A58" s="17" t="s">
        <v>74</v>
      </c>
      <c r="B58" s="22">
        <v>13</v>
      </c>
      <c r="C58" s="22" t="s">
        <v>17</v>
      </c>
      <c r="D58" s="19">
        <v>172.3</v>
      </c>
      <c r="E58" s="19">
        <v>172.3</v>
      </c>
      <c r="F58" s="19">
        <v>171.5</v>
      </c>
      <c r="G58" s="19">
        <f t="shared" si="1"/>
        <v>99.535693557748104</v>
      </c>
    </row>
    <row r="59" spans="1:7" s="21" customFormat="1" ht="47.25" x14ac:dyDescent="0.25">
      <c r="A59" s="26" t="s">
        <v>75</v>
      </c>
      <c r="B59" s="20">
        <v>14</v>
      </c>
      <c r="C59" s="20" t="s">
        <v>18</v>
      </c>
      <c r="D59" s="16">
        <f>D60+D61</f>
        <v>23110.1</v>
      </c>
      <c r="E59" s="16">
        <f>E60+E61</f>
        <v>23110.1</v>
      </c>
      <c r="F59" s="16">
        <f>F60+F61</f>
        <v>22061.8</v>
      </c>
      <c r="G59" s="16">
        <f t="shared" si="1"/>
        <v>95.463888083565195</v>
      </c>
    </row>
    <row r="60" spans="1:7" s="21" customFormat="1" ht="47.25" x14ac:dyDescent="0.25">
      <c r="A60" s="27" t="s">
        <v>76</v>
      </c>
      <c r="B60" s="22">
        <v>14</v>
      </c>
      <c r="C60" s="22" t="s">
        <v>17</v>
      </c>
      <c r="D60" s="19">
        <v>3000</v>
      </c>
      <c r="E60" s="19">
        <v>3000</v>
      </c>
      <c r="F60" s="19">
        <v>3000</v>
      </c>
      <c r="G60" s="19">
        <f t="shared" si="1"/>
        <v>100</v>
      </c>
    </row>
    <row r="61" spans="1:7" s="21" customFormat="1" ht="26.65" customHeight="1" x14ac:dyDescent="0.25">
      <c r="A61" s="27" t="s">
        <v>77</v>
      </c>
      <c r="B61" s="22" t="s">
        <v>78</v>
      </c>
      <c r="C61" s="22" t="s">
        <v>22</v>
      </c>
      <c r="D61" s="19">
        <v>20110.099999999999</v>
      </c>
      <c r="E61" s="19">
        <v>20110.099999999999</v>
      </c>
      <c r="F61" s="19">
        <v>19061.8</v>
      </c>
      <c r="G61" s="19">
        <f t="shared" si="1"/>
        <v>94.787196483359111</v>
      </c>
    </row>
    <row r="62" spans="1:7" ht="39.200000000000003" customHeight="1" x14ac:dyDescent="0.3">
      <c r="A62" s="28"/>
      <c r="B62" s="29"/>
      <c r="C62" s="29"/>
      <c r="D62" s="30"/>
    </row>
    <row r="63" spans="1:7" ht="33" customHeight="1" x14ac:dyDescent="0.3">
      <c r="A63" s="2" t="s">
        <v>79</v>
      </c>
      <c r="B63" s="2"/>
      <c r="C63" s="2"/>
      <c r="F63" s="1" t="s">
        <v>80</v>
      </c>
      <c r="G63" s="1"/>
    </row>
    <row r="64" spans="1:7" s="31" customFormat="1" ht="18.75" x14ac:dyDescent="0.3">
      <c r="A64" s="28"/>
      <c r="B64" s="28"/>
      <c r="C64" s="28"/>
      <c r="D64" s="28"/>
    </row>
    <row r="65" spans="1:4" ht="18.75" x14ac:dyDescent="0.3">
      <c r="A65" s="28"/>
      <c r="B65" s="28"/>
      <c r="C65" s="28"/>
      <c r="D65" s="32"/>
    </row>
    <row r="70" spans="1:4" s="7" customFormat="1" x14ac:dyDescent="0.25">
      <c r="B70" s="8"/>
      <c r="C70" s="8"/>
      <c r="D70" s="9"/>
    </row>
  </sheetData>
  <mergeCells count="9">
    <mergeCell ref="A7:G7"/>
    <mergeCell ref="F8:G8"/>
    <mergeCell ref="A63:C63"/>
    <mergeCell ref="F63:G63"/>
    <mergeCell ref="D1:G1"/>
    <mergeCell ref="D2:G2"/>
    <mergeCell ref="D3:G3"/>
    <mergeCell ref="D4:G4"/>
    <mergeCell ref="A6:G6"/>
  </mergeCells>
  <pageMargins left="1.1812499999999999" right="0.39374999999999999" top="0.95416666666666705" bottom="0.74791666666666701" header="0.78749999999999998" footer="0.511811023622047"/>
  <pageSetup paperSize="9" scale="77" orientation="portrait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VasilenkoN</dc:creator>
  <dc:description/>
  <cp:lastModifiedBy>User</cp:lastModifiedBy>
  <cp:revision>170</cp:revision>
  <cp:lastPrinted>2024-03-07T10:01:02Z</cp:lastPrinted>
  <dcterms:created xsi:type="dcterms:W3CDTF">2020-01-22T08:48:10Z</dcterms:created>
  <dcterms:modified xsi:type="dcterms:W3CDTF">2024-06-25T11:14:41Z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